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autoCompressPictures="0"/>
  <bookViews>
    <workbookView xWindow="6720" yWindow="980" windowWidth="25600" windowHeight="16060"/>
  </bookViews>
  <sheets>
    <sheet name="Sheet1" sheetId="1" r:id="rId1"/>
    <sheet name="Sheet2" sheetId="2" r:id="rId2"/>
    <sheet name="Sheet3" sheetId="3" r:id="rId3"/>
  </sheets>
  <definedNames>
    <definedName name="constraint">Sheet1!$L$15</definedName>
    <definedName name="mu">Sheet1!$C$9:$C$11</definedName>
    <definedName name="ones">Sheet1!$L$9:$L$11</definedName>
    <definedName name="portmean">Sheet1!$C$15</definedName>
    <definedName name="portstd">Sheet1!$E$15</definedName>
    <definedName name="portvar">Sheet1!$D$15</definedName>
    <definedName name="rf">Sheet1!$E$36</definedName>
    <definedName name="solver_adj" localSheetId="0" hidden="1">Sheet1!$J$9:$J$11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100</definedName>
    <definedName name="solver_lhs1" localSheetId="0" hidden="1">Sheet1!$L$15</definedName>
    <definedName name="solver_lhs2" localSheetId="0" hidden="1">Sheet1!$L$15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Sheet1!$F$36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el2" localSheetId="0" hidden="1">2</definedName>
    <definedName name="solver_rhs1" localSheetId="0" hidden="1">1</definedName>
    <definedName name="solver_rhs2" localSheetId="0" hidden="1">1</definedName>
    <definedName name="solver_rlx" localSheetId="0" hidden="1">1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100</definedName>
    <definedName name="solver_tol" localSheetId="0" hidden="1">0.05</definedName>
    <definedName name="solver_typ" localSheetId="0" hidden="1">1</definedName>
    <definedName name="solver_val" localSheetId="0" hidden="1">0</definedName>
    <definedName name="solver_ver" localSheetId="0" hidden="1">2</definedName>
    <definedName name="vcov">Sheet1!$F$9:$H$11</definedName>
    <definedName name="weights">Sheet1!$J$9:$J$11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6" i="1" l="1"/>
  <c r="A36" i="1"/>
  <c r="L42" i="1"/>
  <c r="K42" i="1"/>
  <c r="B11" i="1"/>
  <c r="B10" i="1"/>
  <c r="B9" i="1"/>
  <c r="G52" i="1"/>
  <c r="H52" i="1"/>
  <c r="G53" i="1"/>
  <c r="H53" i="1"/>
  <c r="G54" i="1"/>
  <c r="H54" i="1"/>
  <c r="G55" i="1"/>
  <c r="H55" i="1"/>
  <c r="G56" i="1"/>
  <c r="H56" i="1"/>
  <c r="G57" i="1"/>
  <c r="H57" i="1"/>
  <c r="G58" i="1"/>
  <c r="H58" i="1"/>
  <c r="G59" i="1"/>
  <c r="H59" i="1"/>
  <c r="G60" i="1"/>
  <c r="H60" i="1"/>
  <c r="G61" i="1"/>
  <c r="H61" i="1"/>
  <c r="F53" i="1"/>
  <c r="F54" i="1"/>
  <c r="F55" i="1"/>
  <c r="F56" i="1"/>
  <c r="F57" i="1"/>
  <c r="F58" i="1"/>
  <c r="F59" i="1"/>
  <c r="F60" i="1"/>
  <c r="F61" i="1"/>
  <c r="F52" i="1"/>
  <c r="E53" i="1"/>
  <c r="E54" i="1"/>
  <c r="E55" i="1"/>
  <c r="E56" i="1"/>
  <c r="E57" i="1"/>
  <c r="E58" i="1"/>
  <c r="E59" i="1"/>
  <c r="E60" i="1"/>
  <c r="E61" i="1"/>
  <c r="E52" i="1"/>
  <c r="D53" i="1"/>
  <c r="D54" i="1"/>
  <c r="D55" i="1"/>
  <c r="D56" i="1"/>
  <c r="D57" i="1"/>
  <c r="D58" i="1"/>
  <c r="D59" i="1"/>
  <c r="D60" i="1"/>
  <c r="D61" i="1"/>
  <c r="D52" i="1"/>
  <c r="C15" i="1" a="1"/>
  <c r="C15" i="1"/>
  <c r="D15" i="1" a="1"/>
  <c r="D15" i="1"/>
  <c r="E15" i="1"/>
  <c r="F36" i="1"/>
  <c r="G79" i="1"/>
  <c r="F79" i="1"/>
  <c r="E79" i="1"/>
  <c r="B79" i="1" a="1"/>
  <c r="B79" i="1"/>
  <c r="C79" i="1"/>
  <c r="D79" i="1"/>
  <c r="L15" i="1" a="1"/>
  <c r="L15" i="1"/>
</calcChain>
</file>

<file path=xl/sharedStrings.xml><?xml version="1.0" encoding="utf-8"?>
<sst xmlns="http://schemas.openxmlformats.org/spreadsheetml/2006/main" count="34" uniqueCount="28">
  <si>
    <t xml:space="preserve">Asset  </t>
  </si>
  <si>
    <t>Mean</t>
  </si>
  <si>
    <t>Variance-Covariance Matrix</t>
  </si>
  <si>
    <t>Weights</t>
  </si>
  <si>
    <t>Ones</t>
  </si>
  <si>
    <t>Creating efficient frontiers using excel</t>
  </si>
  <si>
    <t>Suppose we have 3 risky assets whose net returns correspond to the mean vector and variance-covariance matrix given below:</t>
  </si>
  <si>
    <t>Mean return</t>
  </si>
  <si>
    <t>Variance of portfolio return</t>
  </si>
  <si>
    <t>Standard deviation</t>
  </si>
  <si>
    <t>Constraint</t>
  </si>
  <si>
    <t>weights</t>
  </si>
  <si>
    <t>mean</t>
  </si>
  <si>
    <t>variance</t>
  </si>
  <si>
    <t>std</t>
  </si>
  <si>
    <t>Results</t>
  </si>
  <si>
    <t>Note: This line contains points for the minimum variance portfolio.</t>
  </si>
  <si>
    <t>Graph:</t>
  </si>
  <si>
    <t>Risk free</t>
  </si>
  <si>
    <t>Sharpe Ratio</t>
  </si>
  <si>
    <t>Note: This line contains points for the maximum Sharpe ratio portfolio.</t>
  </si>
  <si>
    <t>weight AAPL</t>
  </si>
  <si>
    <t>weight BRK/A</t>
  </si>
  <si>
    <t>weight BHP</t>
  </si>
  <si>
    <t>stddev</t>
  </si>
  <si>
    <t>AAPL</t>
  </si>
  <si>
    <t>BRK/A</t>
  </si>
  <si>
    <t>BHP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</si>
</sst>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Verdana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63">
    <xf numFmtId="1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5">
    <xf numFmtId="10" fontId="0" fillId="0" borderId="0" xfId="0"/>
    <xf numFmtId="10" fontId="1" fillId="0" borderId="0" xfId="0" applyFont="1"/>
    <xf numFmtId="10" fontId="2" fillId="0" borderId="0" xfId="0" applyFont="1"/>
    <xf numFmtId="10" fontId="6" fillId="0" borderId="0" xfId="0" applyFont="1"/>
    <xf numFmtId="10" fontId="0" fillId="0" borderId="0" xfId="0" applyNumberFormat="1"/>
  </cellXfs>
  <cellStyles count="6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Normal" xfId="0" builtinId="0" customBuiltin="1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Efficient Frontier</a:t>
            </a:r>
          </a:p>
        </c:rich>
      </c:tx>
      <c:layout>
        <c:manualLayout>
          <c:xMode val="edge"/>
          <c:yMode val="edge"/>
          <c:x val="0.35447748448829"/>
          <c:y val="0.0236884039450403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0594150570116825"/>
          <c:y val="0.146502152710388"/>
          <c:w val="0.754145011843946"/>
          <c:h val="0.774324514181479"/>
        </c:manualLayout>
      </c:layout>
      <c:scatterChart>
        <c:scatterStyle val="smoothMarker"/>
        <c:varyColors val="0"/>
        <c:ser>
          <c:idx val="0"/>
          <c:order val="0"/>
          <c:tx>
            <c:v>Efficient Frontier</c:v>
          </c:tx>
          <c:xVal>
            <c:numRef>
              <c:f>Sheet1!$A$36:$A$46</c:f>
              <c:numCache>
                <c:formatCode>0.00%</c:formatCode>
                <c:ptCount val="11"/>
                <c:pt idx="0">
                  <c:v>0.227988206137911</c:v>
                </c:pt>
                <c:pt idx="1">
                  <c:v>0.155861399326562</c:v>
                </c:pt>
                <c:pt idx="2">
                  <c:v>0.139068019048054</c:v>
                </c:pt>
                <c:pt idx="3">
                  <c:v>0.12265703877866</c:v>
                </c:pt>
                <c:pt idx="4">
                  <c:v>0.106804875414496</c:v>
                </c:pt>
                <c:pt idx="5">
                  <c:v>0.0918014742420759</c:v>
                </c:pt>
                <c:pt idx="6">
                  <c:v>0.0781372954746158</c:v>
                </c:pt>
                <c:pt idx="7">
                  <c:v>0.0666392762041962</c:v>
                </c:pt>
                <c:pt idx="8">
                  <c:v>0.0586024313847497</c:v>
                </c:pt>
                <c:pt idx="9">
                  <c:v>0.0555463573912093</c:v>
                </c:pt>
                <c:pt idx="10">
                  <c:v>0.0582590090194309</c:v>
                </c:pt>
              </c:numCache>
            </c:numRef>
          </c:xVal>
          <c:yVal>
            <c:numRef>
              <c:f>Sheet1!$B$36:$B$46</c:f>
              <c:numCache>
                <c:formatCode>0.00%</c:formatCode>
                <c:ptCount val="11"/>
                <c:pt idx="0">
                  <c:v>0.0658143484167221</c:v>
                </c:pt>
                <c:pt idx="1">
                  <c:v>0.0450000001304315</c:v>
                </c:pt>
                <c:pt idx="2">
                  <c:v>0.0400000000284497</c:v>
                </c:pt>
                <c:pt idx="3">
                  <c:v>0.0350000000284497</c:v>
                </c:pt>
                <c:pt idx="4">
                  <c:v>0.0300000000284497</c:v>
                </c:pt>
                <c:pt idx="5">
                  <c:v>0.0250000000284497</c:v>
                </c:pt>
                <c:pt idx="6">
                  <c:v>0.0200000000284497</c:v>
                </c:pt>
                <c:pt idx="7">
                  <c:v>0.0149990000284321</c:v>
                </c:pt>
                <c:pt idx="8">
                  <c:v>0.00999900002842637</c:v>
                </c:pt>
                <c:pt idx="9">
                  <c:v>0.00500000002844403</c:v>
                </c:pt>
                <c:pt idx="10">
                  <c:v>2.8449712204115E-11</c:v>
                </c:pt>
              </c:numCache>
            </c:numRef>
          </c:yVal>
          <c:smooth val="1"/>
        </c:ser>
        <c:ser>
          <c:idx val="1"/>
          <c:order val="1"/>
          <c:tx>
            <c:v>Max Sharpe ratio</c:v>
          </c:tx>
          <c:xVal>
            <c:numRef>
              <c:f>Sheet1!$F$34</c:f>
              <c:numCache>
                <c:formatCode>0.00%</c:formatCode>
                <c:ptCount val="1"/>
                <c:pt idx="0">
                  <c:v>0.227988206137911</c:v>
                </c:pt>
              </c:numCache>
            </c:numRef>
          </c:xVal>
          <c:yVal>
            <c:numRef>
              <c:f>Sheet1!$D$34</c:f>
              <c:numCache>
                <c:formatCode>0.00%</c:formatCode>
                <c:ptCount val="1"/>
                <c:pt idx="0">
                  <c:v>0.0658143484167221</c:v>
                </c:pt>
              </c:numCache>
            </c:numRef>
          </c:yVal>
          <c:smooth val="1"/>
        </c:ser>
        <c:ser>
          <c:idx val="2"/>
          <c:order val="2"/>
          <c:tx>
            <c:v>AAPL</c:v>
          </c:tx>
          <c:xVal>
            <c:numRef>
              <c:f>Sheet1!$B$9</c:f>
              <c:numCache>
                <c:formatCode>0.00%</c:formatCode>
                <c:ptCount val="1"/>
                <c:pt idx="0">
                  <c:v>0.107696294076626</c:v>
                </c:pt>
              </c:numCache>
            </c:numRef>
          </c:xVal>
          <c:yVal>
            <c:numRef>
              <c:f>Sheet1!$C$9</c:f>
              <c:numCache>
                <c:formatCode>0.00%</c:formatCode>
                <c:ptCount val="1"/>
                <c:pt idx="0">
                  <c:v>0.0104893637533957</c:v>
                </c:pt>
              </c:numCache>
            </c:numRef>
          </c:yVal>
          <c:smooth val="1"/>
        </c:ser>
        <c:ser>
          <c:idx val="3"/>
          <c:order val="3"/>
          <c:tx>
            <c:v>BRK/A</c:v>
          </c:tx>
          <c:xVal>
            <c:numRef>
              <c:f>Sheet1!$B$10</c:f>
              <c:numCache>
                <c:formatCode>0.00%</c:formatCode>
                <c:ptCount val="1"/>
                <c:pt idx="0">
                  <c:v>0.0603104589122644</c:v>
                </c:pt>
              </c:numCache>
            </c:numRef>
          </c:xVal>
          <c:yVal>
            <c:numRef>
              <c:f>Sheet1!$C$10</c:f>
              <c:numCache>
                <c:formatCode>0.00%</c:formatCode>
                <c:ptCount val="1"/>
                <c:pt idx="0">
                  <c:v>0.000545504136739703</c:v>
                </c:pt>
              </c:numCache>
            </c:numRef>
          </c:yVal>
          <c:smooth val="1"/>
        </c:ser>
        <c:ser>
          <c:idx val="4"/>
          <c:order val="4"/>
          <c:tx>
            <c:v>BHP</c:v>
          </c:tx>
          <c:xVal>
            <c:numRef>
              <c:f>Sheet1!$B$11</c:f>
              <c:numCache>
                <c:formatCode>0.00%</c:formatCode>
                <c:ptCount val="1"/>
                <c:pt idx="0">
                  <c:v>0.11102793870817</c:v>
                </c:pt>
              </c:numCache>
            </c:numRef>
          </c:xVal>
          <c:yVal>
            <c:numRef>
              <c:f>Sheet1!$C$11</c:f>
              <c:numCache>
                <c:formatCode>0.00%</c:formatCode>
                <c:ptCount val="1"/>
                <c:pt idx="0">
                  <c:v>0.0311953838970049</c:v>
                </c:pt>
              </c:numCache>
            </c:numRef>
          </c:yVal>
          <c:smooth val="1"/>
        </c:ser>
        <c:ser>
          <c:idx val="5"/>
          <c:order val="5"/>
          <c:tx>
            <c:v>Capital Market Line</c:v>
          </c:tx>
          <c:xVal>
            <c:numRef>
              <c:f>Sheet1!$K$41:$K$42</c:f>
              <c:numCache>
                <c:formatCode>0.00%</c:formatCode>
                <c:ptCount val="2"/>
                <c:pt idx="0">
                  <c:v>0.0</c:v>
                </c:pt>
                <c:pt idx="1">
                  <c:v>0.227988206137911</c:v>
                </c:pt>
              </c:numCache>
            </c:numRef>
          </c:xVal>
          <c:yVal>
            <c:numRef>
              <c:f>Sheet1!$L$41:$L$42</c:f>
              <c:numCache>
                <c:formatCode>0.00%</c:formatCode>
                <c:ptCount val="2"/>
                <c:pt idx="0">
                  <c:v>0.01</c:v>
                </c:pt>
                <c:pt idx="1">
                  <c:v>0.0658143484167221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7787064"/>
        <c:axId val="1817790024"/>
      </c:scatterChart>
      <c:valAx>
        <c:axId val="1817787064"/>
        <c:scaling>
          <c:orientation val="minMax"/>
        </c:scaling>
        <c:delete val="0"/>
        <c:axPos val="b"/>
        <c:numFmt formatCode="0.00%" sourceLinked="1"/>
        <c:majorTickMark val="out"/>
        <c:minorTickMark val="none"/>
        <c:tickLblPos val="nextTo"/>
        <c:crossAx val="1817790024"/>
        <c:crosses val="autoZero"/>
        <c:crossBetween val="midCat"/>
      </c:valAx>
      <c:valAx>
        <c:axId val="1817790024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81778706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29057689288136"/>
          <c:y val="0.395088546447746"/>
          <c:w val="0.170942310711864"/>
          <c:h val="0.3144095383126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609599</xdr:colOff>
      <xdr:row>36</xdr:row>
      <xdr:rowOff>85724</xdr:rowOff>
    </xdr:from>
    <xdr:to>
      <xdr:col>14</xdr:col>
      <xdr:colOff>85725</xdr:colOff>
      <xdr:row>63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L79"/>
  <sheetViews>
    <sheetView tabSelected="1" topLeftCell="A41" workbookViewId="0">
      <selection activeCell="A4" sqref="A4:O65"/>
    </sheetView>
  </sheetViews>
  <sheetFormatPr baseColWidth="10" defaultColWidth="8.83203125" defaultRowHeight="14" x14ac:dyDescent="0"/>
  <cols>
    <col min="15" max="15" width="13.33203125" customWidth="1"/>
  </cols>
  <sheetData>
    <row r="1" spans="1:12">
      <c r="A1" s="2" t="s">
        <v>5</v>
      </c>
    </row>
    <row r="4" spans="1:12">
      <c r="A4" t="s">
        <v>6</v>
      </c>
    </row>
    <row r="7" spans="1:12">
      <c r="A7" t="s">
        <v>0</v>
      </c>
      <c r="B7" t="s">
        <v>24</v>
      </c>
      <c r="C7" t="s">
        <v>1</v>
      </c>
      <c r="F7" t="s">
        <v>2</v>
      </c>
      <c r="J7" t="s">
        <v>3</v>
      </c>
      <c r="L7" t="s">
        <v>4</v>
      </c>
    </row>
    <row r="9" spans="1:12">
      <c r="A9" t="s">
        <v>25</v>
      </c>
      <c r="B9">
        <f>SQRT(F9)</f>
        <v>0.10769629407662609</v>
      </c>
      <c r="C9">
        <v>1.0489363753395656E-2</v>
      </c>
      <c r="F9">
        <v>1.1598491757839129E-2</v>
      </c>
      <c r="G9">
        <v>1.1846043112506081E-3</v>
      </c>
      <c r="H9">
        <v>5.984769E-3</v>
      </c>
      <c r="J9">
        <v>-0.42865924406807898</v>
      </c>
      <c r="L9">
        <v>1</v>
      </c>
    </row>
    <row r="10" spans="1:12">
      <c r="A10" t="s">
        <v>26</v>
      </c>
      <c r="B10">
        <f>SQRT(G10)</f>
        <v>6.0310458912264435E-2</v>
      </c>
      <c r="C10">
        <v>5.4550413673970359E-4</v>
      </c>
      <c r="F10">
        <v>1.1846043112506081E-3</v>
      </c>
      <c r="G10">
        <v>3.6373514542079365E-3</v>
      </c>
      <c r="H10">
        <v>1.409852018940232E-3</v>
      </c>
      <c r="J10">
        <v>-0.83990990433420543</v>
      </c>
      <c r="L10">
        <v>1</v>
      </c>
    </row>
    <row r="11" spans="1:12">
      <c r="A11" t="s">
        <v>27</v>
      </c>
      <c r="B11">
        <f>SQRT(H11)</f>
        <v>0.1110279387081701</v>
      </c>
      <c r="C11">
        <v>3.1195383897004922E-2</v>
      </c>
      <c r="F11">
        <v>5.984769E-3</v>
      </c>
      <c r="G11">
        <v>1.409852018940232E-3</v>
      </c>
      <c r="H11">
        <v>1.2327203173785176E-2</v>
      </c>
      <c r="J11">
        <v>2.2685691484022841</v>
      </c>
      <c r="L11">
        <v>1</v>
      </c>
    </row>
    <row r="13" spans="1:12">
      <c r="C13" t="s">
        <v>7</v>
      </c>
      <c r="D13" t="s">
        <v>8</v>
      </c>
      <c r="E13" t="s">
        <v>9</v>
      </c>
      <c r="L13" t="s">
        <v>10</v>
      </c>
    </row>
    <row r="15" spans="1:12">
      <c r="C15">
        <f t="array" ref="C15">MMULT(TRANSPOSE(weights),mu)</f>
        <v>6.5814348416722138E-2</v>
      </c>
      <c r="D15">
        <f t="array" ref="D15">MMULT(MMULT(TRANSPOSE(weights),vcov),weights)</f>
        <v>5.1978622137982822E-2</v>
      </c>
      <c r="E15">
        <f>portvar^0.5</f>
        <v>0.22798820613791149</v>
      </c>
      <c r="L15">
        <f t="array" ref="L15">MMULT(TRANSPOSE(ones),weights)</f>
        <v>0.99999999999999956</v>
      </c>
    </row>
    <row r="22" spans="1:7">
      <c r="A22" s="1" t="s">
        <v>15</v>
      </c>
    </row>
    <row r="23" spans="1:7">
      <c r="B23" t="s">
        <v>11</v>
      </c>
      <c r="D23" t="s">
        <v>12</v>
      </c>
      <c r="E23" t="s">
        <v>13</v>
      </c>
      <c r="F23" t="s">
        <v>14</v>
      </c>
    </row>
    <row r="24" spans="1:7">
      <c r="A24">
        <v>-0.23502279078154026</v>
      </c>
      <c r="B24">
        <v>-0.29162364300314081</v>
      </c>
      <c r="C24">
        <v>1.5266464337846812</v>
      </c>
      <c r="D24">
        <v>4.5000000130431546E-2</v>
      </c>
      <c r="E24">
        <v>2.429277580003391E-2</v>
      </c>
      <c r="F24">
        <v>0.15586139932656165</v>
      </c>
      <c r="G24" t="s">
        <v>16</v>
      </c>
    </row>
    <row r="25" spans="1:7">
      <c r="A25">
        <v>-0.18850770277717227</v>
      </c>
      <c r="B25">
        <v>-0.1599148798903065</v>
      </c>
      <c r="C25">
        <v>1.3484225826674789</v>
      </c>
      <c r="D25">
        <v>4.0000000028449716E-2</v>
      </c>
      <c r="E25">
        <v>1.9339913921949815E-2</v>
      </c>
      <c r="F25">
        <v>0.13906801904805366</v>
      </c>
    </row>
    <row r="26" spans="1:7">
      <c r="A26">
        <v>-0.14199261572154503</v>
      </c>
      <c r="B26">
        <v>-2.8206119463851147E-2</v>
      </c>
      <c r="C26">
        <v>1.170198735185396</v>
      </c>
      <c r="D26">
        <v>3.5000000028449711E-2</v>
      </c>
      <c r="E26">
        <v>1.5044749161949731E-2</v>
      </c>
      <c r="F26">
        <v>0.12265703877866012</v>
      </c>
    </row>
    <row r="27" spans="1:7">
      <c r="A27">
        <v>-9.5477529070501152E-2</v>
      </c>
      <c r="B27">
        <v>0.10350264123592746</v>
      </c>
      <c r="C27">
        <v>0.99197488783457377</v>
      </c>
      <c r="D27">
        <v>3.0000000028449717E-2</v>
      </c>
      <c r="E27">
        <v>1.1407281412305974E-2</v>
      </c>
      <c r="F27">
        <v>0.10680487541449582</v>
      </c>
    </row>
    <row r="28" spans="1:7">
      <c r="A28">
        <v>-4.8962441610290154E-2</v>
      </c>
      <c r="B28">
        <v>0.23521140138906005</v>
      </c>
      <c r="C28">
        <v>0.81375104022123024</v>
      </c>
      <c r="D28">
        <v>2.5000000028449716E-2</v>
      </c>
      <c r="E28">
        <v>8.4275106730185342E-3</v>
      </c>
      <c r="F28">
        <v>9.1801474242075951E-2</v>
      </c>
    </row>
    <row r="29" spans="1:7">
      <c r="A29">
        <v>-2.4473545546605906E-3</v>
      </c>
      <c r="B29">
        <v>0.36692016181551423</v>
      </c>
      <c r="C29">
        <v>0.63552719273914648</v>
      </c>
      <c r="D29">
        <v>2.0000000028449712E-2</v>
      </c>
      <c r="E29">
        <v>6.1054369440874121E-3</v>
      </c>
      <c r="F29">
        <v>7.8137295474615787E-2</v>
      </c>
    </row>
    <row r="30" spans="1:7">
      <c r="A30">
        <v>4.4077035339273984E-2</v>
      </c>
      <c r="B30">
        <v>0.49865526411562766</v>
      </c>
      <c r="C30">
        <v>0.45726770054509847</v>
      </c>
      <c r="D30">
        <v>1.4999000028432057E-2</v>
      </c>
      <c r="E30">
        <v>4.4407931330191575E-3</v>
      </c>
      <c r="F30">
        <v>6.6639276204196254E-2</v>
      </c>
    </row>
    <row r="31" spans="1:7">
      <c r="A31">
        <v>9.0592122574223388E-2</v>
      </c>
      <c r="B31">
        <v>0.63036402442112482</v>
      </c>
      <c r="C31">
        <v>0.2790438530046519</v>
      </c>
      <c r="D31">
        <v>9.9990000284263733E-3</v>
      </c>
      <c r="E31">
        <v>3.4342449642043018E-3</v>
      </c>
      <c r="F31">
        <v>5.8602431384749742E-2</v>
      </c>
    </row>
    <row r="32" spans="1:7">
      <c r="A32">
        <v>0.13709790655750057</v>
      </c>
      <c r="B32">
        <v>0.76204644313203407</v>
      </c>
      <c r="C32">
        <v>0.10085565031046546</v>
      </c>
      <c r="D32">
        <v>5.0000000284440268E-3</v>
      </c>
      <c r="E32">
        <v>3.0853978194319517E-3</v>
      </c>
      <c r="F32">
        <v>5.5546357391209299E-2</v>
      </c>
    </row>
    <row r="33" spans="1:12">
      <c r="A33">
        <v>0.18361299311321616</v>
      </c>
      <c r="B33">
        <v>0.89375520389602725</v>
      </c>
      <c r="C33">
        <v>-7.7368197009243661E-2</v>
      </c>
      <c r="D33">
        <v>2.8449712204114963E-11</v>
      </c>
      <c r="E33">
        <v>3.3941121319261349E-3</v>
      </c>
      <c r="F33">
        <v>5.8259009019430937E-2</v>
      </c>
    </row>
    <row r="34" spans="1:12">
      <c r="A34">
        <v>-0.42865924406807898</v>
      </c>
      <c r="B34">
        <v>-0.83990990433420543</v>
      </c>
      <c r="C34">
        <v>2.2685691484022841</v>
      </c>
      <c r="D34">
        <v>6.5814348416722138E-2</v>
      </c>
      <c r="E34">
        <v>5.1978622137982822E-2</v>
      </c>
      <c r="F34">
        <v>0.22798820613791149</v>
      </c>
      <c r="G34" t="s">
        <v>20</v>
      </c>
    </row>
    <row r="35" spans="1:12">
      <c r="A35" s="1" t="s">
        <v>17</v>
      </c>
      <c r="E35" t="s">
        <v>18</v>
      </c>
      <c r="F35" t="s">
        <v>19</v>
      </c>
    </row>
    <row r="36" spans="1:12">
      <c r="A36">
        <f>F34</f>
        <v>0.22798820613791149</v>
      </c>
      <c r="B36">
        <f>D34</f>
        <v>6.5814348416722138E-2</v>
      </c>
      <c r="E36">
        <v>1E-3</v>
      </c>
      <c r="F36">
        <f>(portmean-rf)/portstd</f>
        <v>0.284288163474191</v>
      </c>
    </row>
    <row r="37" spans="1:12">
      <c r="A37">
        <v>0.15586139932656201</v>
      </c>
      <c r="B37">
        <v>4.5000000130431546E-2</v>
      </c>
    </row>
    <row r="38" spans="1:12">
      <c r="A38">
        <v>0.13906801904805366</v>
      </c>
      <c r="B38">
        <v>4.0000000028449716E-2</v>
      </c>
    </row>
    <row r="39" spans="1:12">
      <c r="A39">
        <v>0.12265703877866012</v>
      </c>
      <c r="B39">
        <v>3.5000000028449711E-2</v>
      </c>
    </row>
    <row r="40" spans="1:12">
      <c r="A40">
        <v>0.10680487541449582</v>
      </c>
      <c r="B40">
        <v>3.0000000028449717E-2</v>
      </c>
    </row>
    <row r="41" spans="1:12">
      <c r="A41">
        <v>9.1801474242075951E-2</v>
      </c>
      <c r="B41">
        <v>2.5000000028449716E-2</v>
      </c>
      <c r="K41">
        <v>0</v>
      </c>
      <c r="L41">
        <v>0.01</v>
      </c>
    </row>
    <row r="42" spans="1:12">
      <c r="A42">
        <v>7.8137295474615787E-2</v>
      </c>
      <c r="B42">
        <v>2.0000000028449712E-2</v>
      </c>
      <c r="K42">
        <f>F34</f>
        <v>0.22798820613791149</v>
      </c>
      <c r="L42">
        <f>D34</f>
        <v>6.5814348416722138E-2</v>
      </c>
    </row>
    <row r="43" spans="1:12">
      <c r="A43">
        <v>6.6639276204196254E-2</v>
      </c>
      <c r="B43">
        <v>1.4999000028432057E-2</v>
      </c>
    </row>
    <row r="44" spans="1:12">
      <c r="A44">
        <v>5.8602431384749742E-2</v>
      </c>
      <c r="B44">
        <v>9.9990000284263733E-3</v>
      </c>
    </row>
    <row r="45" spans="1:12">
      <c r="A45">
        <v>5.5546357391209299E-2</v>
      </c>
      <c r="B45">
        <v>5.0000000284440268E-3</v>
      </c>
    </row>
    <row r="46" spans="1:12">
      <c r="A46">
        <v>5.8259009019430937E-2</v>
      </c>
      <c r="B46">
        <v>2.8449712204114963E-11</v>
      </c>
    </row>
    <row r="51" spans="4:8">
      <c r="D51" t="s">
        <v>12</v>
      </c>
      <c r="E51" t="s">
        <v>24</v>
      </c>
      <c r="F51" s="3" t="s">
        <v>21</v>
      </c>
      <c r="G51" s="3" t="s">
        <v>22</v>
      </c>
      <c r="H51" s="3" t="s">
        <v>23</v>
      </c>
    </row>
    <row r="52" spans="4:8">
      <c r="D52" s="4">
        <f>D24</f>
        <v>4.5000000130431546E-2</v>
      </c>
      <c r="E52" s="4">
        <f>F24</f>
        <v>0.15586139932656165</v>
      </c>
      <c r="F52" s="4">
        <f>A24</f>
        <v>-0.23502279078154026</v>
      </c>
      <c r="G52" s="4">
        <f>B24</f>
        <v>-0.29162364300314081</v>
      </c>
      <c r="H52" s="4">
        <f>C24</f>
        <v>1.5266464337846812</v>
      </c>
    </row>
    <row r="53" spans="4:8">
      <c r="D53" s="4">
        <f>D25</f>
        <v>4.0000000028449716E-2</v>
      </c>
      <c r="E53" s="4">
        <f>F25</f>
        <v>0.13906801904805366</v>
      </c>
      <c r="F53" s="4">
        <f>A25</f>
        <v>-0.18850770277717227</v>
      </c>
      <c r="G53" s="4">
        <f>B25</f>
        <v>-0.1599148798903065</v>
      </c>
      <c r="H53" s="4">
        <f>C25</f>
        <v>1.3484225826674789</v>
      </c>
    </row>
    <row r="54" spans="4:8">
      <c r="D54" s="4">
        <f>D26</f>
        <v>3.5000000028449711E-2</v>
      </c>
      <c r="E54" s="4">
        <f>F26</f>
        <v>0.12265703877866012</v>
      </c>
      <c r="F54" s="4">
        <f>A26</f>
        <v>-0.14199261572154503</v>
      </c>
      <c r="G54" s="4">
        <f>B26</f>
        <v>-2.8206119463851147E-2</v>
      </c>
      <c r="H54" s="4">
        <f>C26</f>
        <v>1.170198735185396</v>
      </c>
    </row>
    <row r="55" spans="4:8">
      <c r="D55" s="4">
        <f>D27</f>
        <v>3.0000000028449717E-2</v>
      </c>
      <c r="E55" s="4">
        <f>F27</f>
        <v>0.10680487541449582</v>
      </c>
      <c r="F55" s="4">
        <f>A27</f>
        <v>-9.5477529070501152E-2</v>
      </c>
      <c r="G55" s="4">
        <f>B27</f>
        <v>0.10350264123592746</v>
      </c>
      <c r="H55" s="4">
        <f>C27</f>
        <v>0.99197488783457377</v>
      </c>
    </row>
    <row r="56" spans="4:8">
      <c r="D56" s="4">
        <f>D28</f>
        <v>2.5000000028449716E-2</v>
      </c>
      <c r="E56" s="4">
        <f>F28</f>
        <v>9.1801474242075951E-2</v>
      </c>
      <c r="F56" s="4">
        <f>A28</f>
        <v>-4.8962441610290154E-2</v>
      </c>
      <c r="G56" s="4">
        <f>B28</f>
        <v>0.23521140138906005</v>
      </c>
      <c r="H56" s="4">
        <f>C28</f>
        <v>0.81375104022123024</v>
      </c>
    </row>
    <row r="57" spans="4:8">
      <c r="D57" s="4">
        <f>D29</f>
        <v>2.0000000028449712E-2</v>
      </c>
      <c r="E57" s="4">
        <f>F29</f>
        <v>7.8137295474615787E-2</v>
      </c>
      <c r="F57" s="4">
        <f>A29</f>
        <v>-2.4473545546605906E-3</v>
      </c>
      <c r="G57" s="4">
        <f>B29</f>
        <v>0.36692016181551423</v>
      </c>
      <c r="H57" s="4">
        <f>C29</f>
        <v>0.63552719273914648</v>
      </c>
    </row>
    <row r="58" spans="4:8">
      <c r="D58" s="4">
        <f>D30</f>
        <v>1.4999000028432057E-2</v>
      </c>
      <c r="E58" s="4">
        <f>F30</f>
        <v>6.6639276204196254E-2</v>
      </c>
      <c r="F58" s="4">
        <f>A30</f>
        <v>4.4077035339273984E-2</v>
      </c>
      <c r="G58" s="4">
        <f>B30</f>
        <v>0.49865526411562766</v>
      </c>
      <c r="H58" s="4">
        <f>C30</f>
        <v>0.45726770054509847</v>
      </c>
    </row>
    <row r="59" spans="4:8">
      <c r="D59" s="4">
        <f>D31</f>
        <v>9.9990000284263733E-3</v>
      </c>
      <c r="E59" s="4">
        <f>F31</f>
        <v>5.8602431384749742E-2</v>
      </c>
      <c r="F59" s="4">
        <f>A31</f>
        <v>9.0592122574223388E-2</v>
      </c>
      <c r="G59" s="4">
        <f>B31</f>
        <v>0.63036402442112482</v>
      </c>
      <c r="H59" s="4">
        <f>C31</f>
        <v>0.2790438530046519</v>
      </c>
    </row>
    <row r="60" spans="4:8">
      <c r="D60" s="4">
        <f>D32</f>
        <v>5.0000000284440268E-3</v>
      </c>
      <c r="E60" s="4">
        <f>F32</f>
        <v>5.5546357391209299E-2</v>
      </c>
      <c r="F60" s="4">
        <f>A32</f>
        <v>0.13709790655750057</v>
      </c>
      <c r="G60" s="4">
        <f>B32</f>
        <v>0.76204644313203407</v>
      </c>
      <c r="H60" s="4">
        <f>C32</f>
        <v>0.10085565031046546</v>
      </c>
    </row>
    <row r="61" spans="4:8">
      <c r="D61" s="4">
        <f>D33</f>
        <v>2.8449712204114963E-11</v>
      </c>
      <c r="E61" s="4">
        <f>F33</f>
        <v>5.8259009019430937E-2</v>
      </c>
      <c r="F61" s="4">
        <f>A33</f>
        <v>0.18361299311321616</v>
      </c>
      <c r="G61" s="4">
        <f>B33</f>
        <v>0.89375520389602725</v>
      </c>
      <c r="H61" s="4">
        <f>C33</f>
        <v>-7.7368197009243661E-2</v>
      </c>
    </row>
    <row r="78" spans="2:7">
      <c r="C78" t="s">
        <v>11</v>
      </c>
      <c r="E78" t="s">
        <v>12</v>
      </c>
      <c r="F78" t="s">
        <v>13</v>
      </c>
      <c r="G78" t="s">
        <v>14</v>
      </c>
    </row>
    <row r="79" spans="2:7">
      <c r="B79">
        <f t="array" ref="B79:D79">TRANSPOSE(weights)</f>
        <v>-0.42865924406807898</v>
      </c>
      <c r="C79">
        <v>-0.83990990433420543</v>
      </c>
      <c r="D79">
        <v>2.2685691484022841</v>
      </c>
      <c r="E79">
        <f>portmean</f>
        <v>6.5814348416722138E-2</v>
      </c>
      <c r="F79">
        <f>portvar</f>
        <v>5.1978622137982822E-2</v>
      </c>
      <c r="G79">
        <f>portstd</f>
        <v>0.22798820613791149</v>
      </c>
    </row>
  </sheetData>
  <phoneticPr fontId="3" type="noConversion"/>
  <pageMargins left="0.7" right="0.7" top="0.75" bottom="0.75" header="0.3" footer="0.3"/>
  <pageSetup scale="62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4" x14ac:dyDescent="0"/>
  <sheetData/>
  <phoneticPr fontId="7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4" x14ac:dyDescent="0"/>
  <sheetData/>
  <phoneticPr fontId="7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15.401</dc:creator>
  <cp:lastModifiedBy>Office 2004 Test Drive User</cp:lastModifiedBy>
  <cp:lastPrinted>2011-11-21T08:46:35Z</cp:lastPrinted>
  <dcterms:created xsi:type="dcterms:W3CDTF">2010-04-13T14:10:30Z</dcterms:created>
  <dcterms:modified xsi:type="dcterms:W3CDTF">2011-11-21T08:46:47Z</dcterms:modified>
</cp:coreProperties>
</file>